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Volumes/provozni_dokumenty/03 SI/02 SI aktual/03 Org mesta Brna/19 TSB/12 CSS RD/01 ZD na profil/"/>
    </mc:Choice>
  </mc:AlternateContent>
  <xr:revisionPtr revIDLastSave="0" documentId="13_ncr:1_{B4F872EF-6800-2C4C-911B-B46DD5526319}" xr6:coauthVersionLast="47" xr6:coauthVersionMax="47" xr10:uidLastSave="{00000000-0000-0000-0000-000000000000}"/>
  <bookViews>
    <workbookView xWindow="0" yWindow="500" windowWidth="37760" windowHeight="18120" firstSheet="1" activeTab="1" xr2:uid="{3D56C12D-BE7F-42AB-B1FD-DE1F978E60D5}"/>
  </bookViews>
  <sheets>
    <sheet name="Tabulka pro ucely hodnoceni" sheetId="3" r:id="rId1"/>
    <sheet name="RD Priloha 1" sheetId="1" r:id="rId2"/>
  </sheets>
  <definedNames>
    <definedName name="_xlnm.Print_Area" localSheetId="1">'RD Priloha 1'!$A$1:$G$68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I9" i="3" s="1"/>
  <c r="D15" i="3"/>
  <c r="D54" i="1"/>
  <c r="E48" i="1" s="1"/>
  <c r="F48" i="1" s="1"/>
  <c r="F59" i="1"/>
  <c r="F60" i="1"/>
  <c r="F61" i="1"/>
  <c r="F62" i="1"/>
  <c r="F63" i="1"/>
  <c r="F64" i="1"/>
  <c r="F65" i="1"/>
  <c r="F66" i="1"/>
  <c r="F67" i="1"/>
  <c r="F68" i="1"/>
  <c r="G14" i="3"/>
  <c r="I14" i="3" s="1"/>
  <c r="G13" i="3"/>
  <c r="I13" i="3" s="1"/>
  <c r="G12" i="3"/>
  <c r="I12" i="3" s="1"/>
  <c r="G11" i="3"/>
  <c r="I11" i="3" s="1"/>
  <c r="G10" i="3"/>
  <c r="I10" i="3" s="1"/>
  <c r="G8" i="3"/>
  <c r="I8" i="3" s="1"/>
  <c r="G7" i="3"/>
  <c r="I7" i="3" s="1"/>
  <c r="G6" i="3"/>
  <c r="I6" i="3" s="1"/>
  <c r="E3" i="3"/>
  <c r="E52" i="1" l="1"/>
  <c r="F52" i="1" s="1"/>
  <c r="E49" i="1"/>
  <c r="F49" i="1" s="1"/>
  <c r="E45" i="1"/>
  <c r="F45" i="1" s="1"/>
  <c r="E33" i="1"/>
  <c r="F33" i="1" s="1"/>
  <c r="E34" i="1"/>
  <c r="F34" i="1" s="1"/>
  <c r="E44" i="1"/>
  <c r="F44" i="1" s="1"/>
  <c r="E17" i="1"/>
  <c r="F17" i="1" s="1"/>
  <c r="E19" i="1"/>
  <c r="F19" i="1" s="1"/>
  <c r="E11" i="1"/>
  <c r="F11" i="1" s="1"/>
  <c r="E20" i="1"/>
  <c r="F20" i="1" s="1"/>
  <c r="E9" i="1"/>
  <c r="F9" i="1" s="1"/>
  <c r="E10" i="1"/>
  <c r="F10" i="1" s="1"/>
  <c r="E31" i="1"/>
  <c r="F31" i="1" s="1"/>
  <c r="E13" i="1"/>
  <c r="F13" i="1" s="1"/>
  <c r="E40" i="1"/>
  <c r="F40" i="1" s="1"/>
  <c r="E14" i="1"/>
  <c r="F14" i="1" s="1"/>
  <c r="E28" i="1"/>
  <c r="F28" i="1" s="1"/>
  <c r="E15" i="1"/>
  <c r="F15" i="1" s="1"/>
  <c r="E29" i="1"/>
  <c r="F29" i="1" s="1"/>
  <c r="E25" i="1"/>
  <c r="F25" i="1" s="1"/>
  <c r="E39" i="1"/>
  <c r="F39" i="1" s="1"/>
  <c r="E5" i="1"/>
  <c r="F5" i="1" s="1"/>
  <c r="E27" i="1"/>
  <c r="F27" i="1" s="1"/>
  <c r="E6" i="1"/>
  <c r="F6" i="1" s="1"/>
  <c r="E41" i="1"/>
  <c r="F41" i="1" s="1"/>
  <c r="E7" i="1"/>
  <c r="F7" i="1" s="1"/>
  <c r="E8" i="1"/>
  <c r="F8" i="1" s="1"/>
  <c r="E16" i="1"/>
  <c r="F16" i="1" s="1"/>
  <c r="E30" i="1"/>
  <c r="F30" i="1" s="1"/>
  <c r="E43" i="1"/>
  <c r="F43" i="1" s="1"/>
  <c r="E12" i="1"/>
  <c r="F12" i="1" s="1"/>
  <c r="E21" i="1"/>
  <c r="F21" i="1" s="1"/>
  <c r="E35" i="1"/>
  <c r="F35" i="1" s="1"/>
  <c r="E46" i="1"/>
  <c r="F46" i="1" s="1"/>
  <c r="E22" i="1"/>
  <c r="F22" i="1" s="1"/>
  <c r="E36" i="1"/>
  <c r="F36" i="1" s="1"/>
  <c r="E47" i="1"/>
  <c r="F47" i="1" s="1"/>
  <c r="E23" i="1"/>
  <c r="F23" i="1" s="1"/>
  <c r="E37" i="1"/>
  <c r="F37" i="1" s="1"/>
  <c r="E50" i="1"/>
  <c r="F50" i="1" s="1"/>
  <c r="E24" i="1"/>
  <c r="F24" i="1" s="1"/>
  <c r="E38" i="1"/>
  <c r="F38" i="1" s="1"/>
  <c r="G3" i="3"/>
  <c r="I3" i="3" l="1"/>
  <c r="G5" i="3"/>
  <c r="G15" i="3" l="1"/>
  <c r="G17" i="3" s="1"/>
  <c r="I5" i="3"/>
  <c r="I15" i="3" s="1"/>
  <c r="I17" i="3" s="1"/>
</calcChain>
</file>

<file path=xl/sharedStrings.xml><?xml version="1.0" encoding="utf-8"?>
<sst xmlns="http://schemas.openxmlformats.org/spreadsheetml/2006/main" count="248" uniqueCount="153">
  <si>
    <t>Licence komponenty a moduly  platformy ELDAx</t>
  </si>
  <si>
    <t>sleva%</t>
  </si>
  <si>
    <t>cena MJ</t>
  </si>
  <si>
    <t>MJ</t>
  </si>
  <si>
    <t>Cena bez DPH</t>
  </si>
  <si>
    <t>DPH</t>
  </si>
  <si>
    <t>Celkem s DPH</t>
  </si>
  <si>
    <t>Sleva na licence platformy ELDAx z koncových cen výrobce</t>
  </si>
  <si>
    <t>LIC</t>
  </si>
  <si>
    <t>Role a služby</t>
  </si>
  <si>
    <t>počet</t>
  </si>
  <si>
    <t>RTML</t>
  </si>
  <si>
    <t>Projektový manažer</t>
  </si>
  <si>
    <t>MD</t>
  </si>
  <si>
    <t>RARS</t>
  </si>
  <si>
    <t>Architekt informačních systémů</t>
  </si>
  <si>
    <t>RANA</t>
  </si>
  <si>
    <t>Analytik informačních systémů</t>
  </si>
  <si>
    <t>RDBS</t>
  </si>
  <si>
    <t>Databázový specialista</t>
  </si>
  <si>
    <t>RCEA</t>
  </si>
  <si>
    <t>Specialista pro oblast certifikačních autorit</t>
  </si>
  <si>
    <t>RKKB</t>
  </si>
  <si>
    <t>Bezpečností specialista</t>
  </si>
  <si>
    <t>RSWD</t>
  </si>
  <si>
    <t>Vývojář software</t>
  </si>
  <si>
    <t>RINT</t>
  </si>
  <si>
    <t>Specialista na integrace</t>
  </si>
  <si>
    <t>RADM</t>
  </si>
  <si>
    <t>Administrátor systémů</t>
  </si>
  <si>
    <t>RLEG</t>
  </si>
  <si>
    <t>Legislativní specialista</t>
  </si>
  <si>
    <t>SUM1</t>
  </si>
  <si>
    <t>Celkem role a služby</t>
  </si>
  <si>
    <t>Cena pro účely hodnocení nabídek</t>
  </si>
  <si>
    <t>Poznámky</t>
  </si>
  <si>
    <t>Uchazeč vyplní pouze žlutě označené buňky. Hodnoty takto vyplněných buněk budou použity pro Přílohu č. 1 Rámcové dohody pro účely sestavení nabídkových cen.</t>
  </si>
  <si>
    <t>Uchazeč uvede v nabídce slevu z "Koncových cen určených výrobcem platformy ELDAx". Koncové ceny jsou uvedeny Zadavatelem v Příloze č. 1 Rámcové dohody</t>
  </si>
  <si>
    <r>
      <rPr>
        <sz val="10"/>
        <color rgb="FF000000"/>
        <rFont val="Aptos"/>
      </rPr>
      <t>Pro účely hodnocení nabídek Zadavatelem bude použitá "</t>
    </r>
    <r>
      <rPr>
        <b/>
        <sz val="10"/>
        <color rgb="FF000000"/>
        <rFont val="Aptos"/>
      </rPr>
      <t>Cena bez DPH</t>
    </r>
    <r>
      <rPr>
        <sz val="10"/>
        <color rgb="FF000000"/>
        <rFont val="Aptos"/>
      </rPr>
      <t>" v řádku "</t>
    </r>
    <r>
      <rPr>
        <b/>
        <sz val="10"/>
        <color rgb="FF000000"/>
        <rFont val="Aptos"/>
      </rPr>
      <t>Cena pro účely hodnocení nabídek</t>
    </r>
    <r>
      <rPr>
        <sz val="10"/>
        <color rgb="FF000000"/>
        <rFont val="Aptos"/>
      </rPr>
      <t>" (tučně orámovaná hodnota se žlutým písmem)</t>
    </r>
  </si>
  <si>
    <t>Zadavatel uvedl v tabulce předpokládaný počet čerpání člověkodnů (MD) v rámci dílčích zakázek, který nemusí odpovídat skutečnému objemu čerpání.</t>
  </si>
  <si>
    <t>Příloha 1.	Katalog licencí a služeb</t>
  </si>
  <si>
    <t>KOD</t>
  </si>
  <si>
    <t>Označení licenec nebo služby - popis</t>
  </si>
  <si>
    <t>Koncová cena výrobce bez DPH</t>
  </si>
  <si>
    <t>Nabídková cena po slevě bez DPH</t>
  </si>
  <si>
    <t>Nabídková cena Maintenance 12měsíců</t>
  </si>
  <si>
    <t>EUEX</t>
  </si>
  <si>
    <t>ELDAx STORAGE UnLIMITED ENTERPRISE</t>
  </si>
  <si>
    <t/>
  </si>
  <si>
    <t>EUBA</t>
  </si>
  <si>
    <t>/!BASE</t>
  </si>
  <si>
    <t>licence</t>
  </si>
  <si>
    <t>EUME</t>
  </si>
  <si>
    <t>/Medical</t>
  </si>
  <si>
    <t>EUGV</t>
  </si>
  <si>
    <t>/eGovernment</t>
  </si>
  <si>
    <t>EUPC</t>
  </si>
  <si>
    <t>/ELDAxPORTALConn</t>
  </si>
  <si>
    <t>EUSD</t>
  </si>
  <si>
    <t>/SmartDocumentSigner</t>
  </si>
  <si>
    <t>EUEL</t>
  </si>
  <si>
    <t>/ELF</t>
  </si>
  <si>
    <t>EUIM</t>
  </si>
  <si>
    <t>/ISDS manager</t>
  </si>
  <si>
    <t>EUIR</t>
  </si>
  <si>
    <t>/ISRS</t>
  </si>
  <si>
    <t>EUMC</t>
  </si>
  <si>
    <t>/MaCeK</t>
  </si>
  <si>
    <t>EUVA</t>
  </si>
  <si>
    <t>/Validation</t>
  </si>
  <si>
    <t>EUCS</t>
  </si>
  <si>
    <t>/CerttStorageConn</t>
  </si>
  <si>
    <t>EUQS</t>
  </si>
  <si>
    <t>/HSMConn</t>
  </si>
  <si>
    <t>EUCN</t>
  </si>
  <si>
    <t>/Konverze</t>
  </si>
  <si>
    <t>EAE1</t>
  </si>
  <si>
    <t xml:space="preserve">ELDAx STORAGE AppLIMITED(1) ENTERPRISE </t>
  </si>
  <si>
    <t>EABA</t>
  </si>
  <si>
    <t>/!BASE(1)</t>
  </si>
  <si>
    <t>EAME</t>
  </si>
  <si>
    <t>/Medical(1)</t>
  </si>
  <si>
    <t>EAGV</t>
  </si>
  <si>
    <t>/eGovernment(1)</t>
  </si>
  <si>
    <t>EAVA</t>
  </si>
  <si>
    <t>/Validation(1)</t>
  </si>
  <si>
    <t>EACS</t>
  </si>
  <si>
    <t>/CerttStorageConn(1)</t>
  </si>
  <si>
    <t>EAQS</t>
  </si>
  <si>
    <t>/HSMConn(1)</t>
  </si>
  <si>
    <t>EACN</t>
  </si>
  <si>
    <t>/Konverze(1)</t>
  </si>
  <si>
    <t>EPOR</t>
  </si>
  <si>
    <t>ELDAx PORTAL</t>
  </si>
  <si>
    <t>EPIP</t>
  </si>
  <si>
    <t>/!iPORT</t>
  </si>
  <si>
    <t>EPEP</t>
  </si>
  <si>
    <t>/ePORT</t>
  </si>
  <si>
    <t>EPPY</t>
  </si>
  <si>
    <t xml:space="preserve"> /ePAY!</t>
  </si>
  <si>
    <t>EPAI</t>
  </si>
  <si>
    <t xml:space="preserve"> /aiso</t>
  </si>
  <si>
    <t>EPIF</t>
  </si>
  <si>
    <t xml:space="preserve"> /eFLOW</t>
  </si>
  <si>
    <t>EESS</t>
  </si>
  <si>
    <t>ELDAx eSSL</t>
  </si>
  <si>
    <t>EENS</t>
  </si>
  <si>
    <t>/!ssNSeSSS</t>
  </si>
  <si>
    <t>EEZA</t>
  </si>
  <si>
    <t>/ssZastupitelnost</t>
  </si>
  <si>
    <t>EESC</t>
  </si>
  <si>
    <t>/ssSchvalovani</t>
  </si>
  <si>
    <t>EEKU</t>
  </si>
  <si>
    <t>/ssKzMU</t>
  </si>
  <si>
    <t>EEOC</t>
  </si>
  <si>
    <t>/ssOCR</t>
  </si>
  <si>
    <t>EEEN</t>
  </si>
  <si>
    <t>/ssANG</t>
  </si>
  <si>
    <t>EERO</t>
  </si>
  <si>
    <t>/ssRobot</t>
  </si>
  <si>
    <t>EECP</t>
  </si>
  <si>
    <t>/ČeskáPošta</t>
  </si>
  <si>
    <t>EEOP</t>
  </si>
  <si>
    <t>/TSOPTIMAL</t>
  </si>
  <si>
    <t>|</t>
  </si>
  <si>
    <t>ELDAx Solutions</t>
  </si>
  <si>
    <t>eTP3</t>
  </si>
  <si>
    <t>!eTRUSTPOINT365</t>
  </si>
  <si>
    <t>ePOX</t>
  </si>
  <si>
    <t>!ePOXID</t>
  </si>
  <si>
    <t>KzMU</t>
  </si>
  <si>
    <t>!KzMU</t>
  </si>
  <si>
    <t>InQF</t>
  </si>
  <si>
    <t>!eFORMIX</t>
  </si>
  <si>
    <t>ELNOX</t>
  </si>
  <si>
    <t>!eLNOX</t>
  </si>
  <si>
    <t>ELNO1</t>
  </si>
  <si>
    <t>!eLNOX ELDAx Platform limited</t>
  </si>
  <si>
    <t>ePO1</t>
  </si>
  <si>
    <t>!ePOXID  ELDAx Platform limited</t>
  </si>
  <si>
    <t>eKRK</t>
  </si>
  <si>
    <t>!eKRAKEN</t>
  </si>
  <si>
    <t>ELIT</t>
  </si>
  <si>
    <t>ELDAx STORAGE LITE</t>
  </si>
  <si>
    <t>ELBA</t>
  </si>
  <si>
    <t>/!BASE(0)</t>
  </si>
  <si>
    <t>Sleva z koncových cen licencí a maintenance</t>
  </si>
  <si>
    <t>Způsob, forma a další podmínky užití licence je stanoven v licenční smlouvě výrobce software dostupné dostupné na www.eldax.cz</t>
  </si>
  <si>
    <t>Podmínky maintennace jsou stanoveny v "Podmínky manintenance platformy ELDAx" dostupné na www.eldax.cz</t>
  </si>
  <si>
    <t>Označení role</t>
  </si>
  <si>
    <t>Počet</t>
  </si>
  <si>
    <t>Nabídková Cena role  DPH</t>
  </si>
  <si>
    <t>Team Leader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</si>
</sst>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5">
    <font>
      <sz val="11"/>
      <color theme="1"/>
      <name val="Aptos Narrow"/>
      <family val="2"/>
      <charset val="238"/>
      <scheme val="minor"/>
    </font>
    <font>
      <sz val="10"/>
      <color theme="1"/>
      <name val="Aptos "/>
      <charset val="238"/>
    </font>
    <font>
      <sz val="10"/>
      <color rgb="FF000000"/>
      <name val="Aptos "/>
      <charset val="238"/>
    </font>
    <font>
      <b/>
      <sz val="11"/>
      <color theme="0"/>
      <name val="Aptos"/>
      <family val="2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ptos "/>
      <charset val="238"/>
    </font>
    <font>
      <b/>
      <sz val="11"/>
      <color theme="1"/>
      <name val="Aptos Narrow"/>
      <family val="2"/>
      <scheme val="minor"/>
    </font>
    <font>
      <b/>
      <sz val="10"/>
      <color theme="0"/>
      <name val="Aptos "/>
      <charset val="238"/>
    </font>
    <font>
      <sz val="14"/>
      <color theme="0"/>
      <name val="Aptos Narrow"/>
      <family val="2"/>
      <charset val="238"/>
      <scheme val="minor"/>
    </font>
    <font>
      <b/>
      <sz val="14"/>
      <color theme="0"/>
      <name val="Aptos "/>
      <charset val="238"/>
    </font>
    <font>
      <b/>
      <sz val="14"/>
      <color theme="0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ptos "/>
      <charset val="238"/>
    </font>
    <font>
      <sz val="14"/>
      <color theme="0"/>
      <name val="Aptos Narrow"/>
      <family val="2"/>
      <scheme val="minor"/>
    </font>
    <font>
      <b/>
      <sz val="12"/>
      <color theme="0"/>
      <name val="Aptos Narrow"/>
      <family val="2"/>
      <charset val="238"/>
      <scheme val="minor"/>
    </font>
    <font>
      <b/>
      <sz val="12"/>
      <color theme="0"/>
      <name val="Aptos "/>
      <charset val="238"/>
    </font>
    <font>
      <sz val="12"/>
      <color theme="1"/>
      <name val="Aptos "/>
      <charset val="238"/>
    </font>
    <font>
      <sz val="11"/>
      <color theme="1"/>
      <name val="Aptos "/>
      <charset val="238"/>
    </font>
    <font>
      <b/>
      <sz val="11"/>
      <color theme="1"/>
      <name val="Aptos "/>
      <charset val="238"/>
    </font>
    <font>
      <b/>
      <sz val="20"/>
      <color theme="0"/>
      <name val="Aptos"/>
      <family val="2"/>
    </font>
    <font>
      <b/>
      <sz val="14"/>
      <color rgb="FFFFFF00"/>
      <name val="Aptos Narrow"/>
      <family val="2"/>
      <charset val="238"/>
      <scheme val="minor"/>
    </font>
    <font>
      <i/>
      <sz val="10"/>
      <color theme="1"/>
      <name val="Aptos "/>
      <charset val="238"/>
    </font>
    <font>
      <sz val="10"/>
      <color rgb="FF000000"/>
      <name val="Aptos"/>
    </font>
    <font>
      <b/>
      <sz val="10"/>
      <color rgb="FF000000"/>
      <name val="Aptos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164" fontId="1" fillId="0" borderId="0" xfId="0" applyNumberFormat="1" applyFont="1"/>
    <xf numFmtId="0" fontId="3" fillId="2" borderId="0" xfId="0" applyFont="1" applyFill="1"/>
    <xf numFmtId="164" fontId="0" fillId="0" borderId="0" xfId="0" applyNumberFormat="1"/>
    <xf numFmtId="9" fontId="0" fillId="0" borderId="0" xfId="1" applyFont="1"/>
    <xf numFmtId="0" fontId="6" fillId="0" borderId="0" xfId="0" applyFont="1" applyAlignment="1">
      <alignment vertical="center"/>
    </xf>
    <xf numFmtId="164" fontId="5" fillId="0" borderId="0" xfId="0" applyNumberFormat="1" applyFont="1"/>
    <xf numFmtId="164" fontId="7" fillId="0" borderId="0" xfId="0" applyNumberFormat="1" applyFont="1"/>
    <xf numFmtId="0" fontId="9" fillId="2" borderId="1" xfId="0" applyFont="1" applyFill="1" applyBorder="1"/>
    <xf numFmtId="0" fontId="10" fillId="2" borderId="2" xfId="0" applyFont="1" applyFill="1" applyBorder="1" applyAlignment="1">
      <alignment vertical="center"/>
    </xf>
    <xf numFmtId="0" fontId="11" fillId="2" borderId="2" xfId="0" applyFont="1" applyFill="1" applyBorder="1"/>
    <xf numFmtId="164" fontId="1" fillId="3" borderId="0" xfId="0" applyNumberFormat="1" applyFont="1" applyFill="1" applyProtection="1">
      <protection locked="0"/>
    </xf>
    <xf numFmtId="164" fontId="12" fillId="0" borderId="0" xfId="0" applyNumberFormat="1" applyFont="1"/>
    <xf numFmtId="0" fontId="13" fillId="0" borderId="0" xfId="0" applyFont="1"/>
    <xf numFmtId="9" fontId="5" fillId="0" borderId="0" xfId="1" applyFont="1"/>
    <xf numFmtId="0" fontId="1" fillId="0" borderId="5" xfId="0" applyFont="1" applyBorder="1"/>
    <xf numFmtId="0" fontId="2" fillId="0" borderId="5" xfId="0" applyFont="1" applyBorder="1" applyAlignment="1">
      <alignment vertical="center"/>
    </xf>
    <xf numFmtId="164" fontId="12" fillId="0" borderId="5" xfId="0" applyNumberFormat="1" applyFont="1" applyBorder="1"/>
    <xf numFmtId="9" fontId="0" fillId="0" borderId="5" xfId="1" applyFont="1" applyBorder="1"/>
    <xf numFmtId="164" fontId="0" fillId="0" borderId="5" xfId="0" applyNumberFormat="1" applyBorder="1"/>
    <xf numFmtId="164" fontId="14" fillId="2" borderId="3" xfId="0" applyNumberFormat="1" applyFont="1" applyFill="1" applyBorder="1"/>
    <xf numFmtId="0" fontId="15" fillId="2" borderId="0" xfId="0" applyFont="1" applyFill="1"/>
    <xf numFmtId="0" fontId="16" fillId="2" borderId="0" xfId="0" applyFont="1" applyFill="1" applyAlignment="1">
      <alignment vertical="center"/>
    </xf>
    <xf numFmtId="164" fontId="15" fillId="2" borderId="0" xfId="0" applyNumberFormat="1" applyFont="1" applyFill="1"/>
    <xf numFmtId="164" fontId="1" fillId="0" borderId="0" xfId="0" applyNumberFormat="1" applyFont="1" applyProtection="1">
      <protection locked="0"/>
    </xf>
    <xf numFmtId="9" fontId="0" fillId="3" borderId="0" xfId="1" applyFont="1" applyFill="1" applyProtection="1">
      <protection locked="0"/>
    </xf>
    <xf numFmtId="164" fontId="19" fillId="0" borderId="0" xfId="0" applyNumberFormat="1" applyFont="1" applyProtection="1">
      <protection locked="0"/>
    </xf>
    <xf numFmtId="164" fontId="13" fillId="0" borderId="0" xfId="0" applyNumberFormat="1" applyFont="1"/>
    <xf numFmtId="0" fontId="20" fillId="2" borderId="0" xfId="0" applyFont="1" applyFill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164" fontId="21" fillId="2" borderId="4" xfId="0" applyNumberFormat="1" applyFont="1" applyFill="1" applyBorder="1"/>
    <xf numFmtId="0" fontId="1" fillId="0" borderId="0" xfId="0" applyFont="1" applyAlignment="1">
      <alignment horizontal="center" vertical="center"/>
    </xf>
    <xf numFmtId="0" fontId="22" fillId="0" borderId="0" xfId="0" applyFont="1"/>
    <xf numFmtId="0" fontId="1" fillId="4" borderId="0" xfId="0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/>
    </xf>
    <xf numFmtId="164" fontId="13" fillId="4" borderId="0" xfId="0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9" fontId="18" fillId="5" borderId="2" xfId="1" applyFont="1" applyFill="1" applyBorder="1" applyAlignment="1" applyProtection="1">
      <alignment horizontal="center" vertical="center"/>
      <protection locked="0"/>
    </xf>
    <xf numFmtId="0" fontId="17" fillId="5" borderId="3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vertical="center"/>
    </xf>
    <xf numFmtId="0" fontId="17" fillId="5" borderId="2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9" fontId="19" fillId="6" borderId="4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5EDB8-E31B-4684-9BF4-0081C2D0E780}">
  <sheetPr>
    <tabColor rgb="FFFF0000"/>
  </sheetPr>
  <dimension ref="B2:I23"/>
  <sheetViews>
    <sheetView zoomScale="115" zoomScaleNormal="115" workbookViewId="0">
      <selection activeCell="G3" sqref="G3"/>
    </sheetView>
  </sheetViews>
  <sheetFormatPr baseColWidth="10" defaultColWidth="8.83203125" defaultRowHeight="15"/>
  <cols>
    <col min="2" max="2" width="6.5" customWidth="1"/>
    <col min="3" max="3" width="52.33203125" bestFit="1" customWidth="1"/>
    <col min="5" max="5" width="14.83203125" customWidth="1"/>
    <col min="7" max="7" width="15.83203125" style="5" bestFit="1" customWidth="1"/>
    <col min="9" max="9" width="15.83203125" style="5" bestFit="1" customWidth="1"/>
  </cols>
  <sheetData>
    <row r="2" spans="2:9">
      <c r="B2" s="4" t="s">
        <v>0</v>
      </c>
      <c r="C2" s="4"/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</row>
    <row r="3" spans="2:9" ht="24.75" customHeight="1">
      <c r="B3" t="s">
        <v>7</v>
      </c>
      <c r="D3" s="27">
        <v>0</v>
      </c>
      <c r="E3" s="26">
        <f>SUM('RD Priloha 1'!D5:D52)</f>
        <v>7756000</v>
      </c>
      <c r="F3" t="s">
        <v>8</v>
      </c>
      <c r="G3" s="9">
        <f>E3-E3*D3</f>
        <v>7756000</v>
      </c>
      <c r="H3" s="6">
        <v>0.21</v>
      </c>
      <c r="I3" s="14">
        <f>G3+H3*G3</f>
        <v>9384760</v>
      </c>
    </row>
    <row r="4" spans="2:9" ht="24.75" customHeight="1">
      <c r="B4" s="4"/>
      <c r="C4" s="4" t="s">
        <v>9</v>
      </c>
      <c r="D4" s="4" t="s">
        <v>10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</row>
    <row r="5" spans="2:9" ht="24.75" customHeight="1">
      <c r="B5" s="1" t="s">
        <v>11</v>
      </c>
      <c r="C5" s="2" t="s">
        <v>12</v>
      </c>
      <c r="D5" s="1">
        <v>20</v>
      </c>
      <c r="E5" s="13">
        <v>0</v>
      </c>
      <c r="F5" s="1" t="s">
        <v>13</v>
      </c>
      <c r="G5" s="14">
        <f>E5*D5</f>
        <v>0</v>
      </c>
      <c r="H5" s="6">
        <v>0.21</v>
      </c>
      <c r="I5" s="5">
        <f>G5+H5*G5</f>
        <v>0</v>
      </c>
    </row>
    <row r="6" spans="2:9" ht="24.75" customHeight="1">
      <c r="B6" s="1" t="s">
        <v>14</v>
      </c>
      <c r="C6" s="2" t="s">
        <v>15</v>
      </c>
      <c r="D6" s="1">
        <v>60</v>
      </c>
      <c r="E6" s="13">
        <v>0</v>
      </c>
      <c r="F6" s="1" t="s">
        <v>13</v>
      </c>
      <c r="G6" s="14">
        <f t="shared" ref="G6:G14" si="0">E6*D6</f>
        <v>0</v>
      </c>
      <c r="H6" s="6">
        <v>0.21</v>
      </c>
      <c r="I6" s="5">
        <f t="shared" ref="I6:I14" si="1">G6+H6*G6</f>
        <v>0</v>
      </c>
    </row>
    <row r="7" spans="2:9" ht="24.75" customHeight="1">
      <c r="B7" s="1" t="s">
        <v>16</v>
      </c>
      <c r="C7" s="2" t="s">
        <v>17</v>
      </c>
      <c r="D7" s="1">
        <v>120</v>
      </c>
      <c r="E7" s="13">
        <v>0</v>
      </c>
      <c r="F7" s="1" t="s">
        <v>13</v>
      </c>
      <c r="G7" s="14">
        <f t="shared" si="0"/>
        <v>0</v>
      </c>
      <c r="H7" s="6">
        <v>0.21</v>
      </c>
      <c r="I7" s="5">
        <f t="shared" si="1"/>
        <v>0</v>
      </c>
    </row>
    <row r="8" spans="2:9" ht="24.75" customHeight="1">
      <c r="B8" s="1" t="s">
        <v>18</v>
      </c>
      <c r="C8" s="2" t="s">
        <v>19</v>
      </c>
      <c r="D8" s="1">
        <v>100</v>
      </c>
      <c r="E8" s="13">
        <v>0</v>
      </c>
      <c r="F8" s="1" t="s">
        <v>13</v>
      </c>
      <c r="G8" s="14">
        <f t="shared" si="0"/>
        <v>0</v>
      </c>
      <c r="H8" s="6">
        <v>0.21</v>
      </c>
      <c r="I8" s="5">
        <f t="shared" si="1"/>
        <v>0</v>
      </c>
    </row>
    <row r="9" spans="2:9" ht="24.75" customHeight="1">
      <c r="B9" s="1" t="s">
        <v>20</v>
      </c>
      <c r="C9" s="2" t="s">
        <v>21</v>
      </c>
      <c r="D9" s="1">
        <v>50</v>
      </c>
      <c r="E9" s="13">
        <v>0</v>
      </c>
      <c r="F9" s="1" t="s">
        <v>13</v>
      </c>
      <c r="G9" s="14">
        <f t="shared" si="0"/>
        <v>0</v>
      </c>
      <c r="H9" s="6">
        <v>0.21</v>
      </c>
      <c r="I9" s="5">
        <f t="shared" si="1"/>
        <v>0</v>
      </c>
    </row>
    <row r="10" spans="2:9" ht="24.75" customHeight="1">
      <c r="B10" s="1" t="s">
        <v>22</v>
      </c>
      <c r="C10" s="2" t="s">
        <v>23</v>
      </c>
      <c r="D10" s="1">
        <v>60</v>
      </c>
      <c r="E10" s="13">
        <v>0</v>
      </c>
      <c r="F10" s="1" t="s">
        <v>13</v>
      </c>
      <c r="G10" s="14">
        <f t="shared" si="0"/>
        <v>0</v>
      </c>
      <c r="H10" s="6">
        <v>0.21</v>
      </c>
      <c r="I10" s="5">
        <f t="shared" si="1"/>
        <v>0</v>
      </c>
    </row>
    <row r="11" spans="2:9" ht="24.75" customHeight="1">
      <c r="B11" s="1" t="s">
        <v>24</v>
      </c>
      <c r="C11" s="2" t="s">
        <v>25</v>
      </c>
      <c r="D11" s="1">
        <v>300</v>
      </c>
      <c r="E11" s="13">
        <v>0</v>
      </c>
      <c r="F11" s="1" t="s">
        <v>13</v>
      </c>
      <c r="G11" s="14">
        <f t="shared" si="0"/>
        <v>0</v>
      </c>
      <c r="H11" s="6">
        <v>0.21</v>
      </c>
      <c r="I11" s="5">
        <f t="shared" si="1"/>
        <v>0</v>
      </c>
    </row>
    <row r="12" spans="2:9" ht="24.75" customHeight="1">
      <c r="B12" s="1" t="s">
        <v>26</v>
      </c>
      <c r="C12" s="2" t="s">
        <v>27</v>
      </c>
      <c r="D12" s="1">
        <v>30</v>
      </c>
      <c r="E12" s="13">
        <v>0</v>
      </c>
      <c r="F12" s="1" t="s">
        <v>13</v>
      </c>
      <c r="G12" s="14">
        <f t="shared" si="0"/>
        <v>0</v>
      </c>
      <c r="H12" s="6">
        <v>0.21</v>
      </c>
      <c r="I12" s="5">
        <f t="shared" si="1"/>
        <v>0</v>
      </c>
    </row>
    <row r="13" spans="2:9" ht="24.75" customHeight="1">
      <c r="B13" s="1" t="s">
        <v>28</v>
      </c>
      <c r="C13" s="2" t="s">
        <v>29</v>
      </c>
      <c r="D13" s="1">
        <v>50</v>
      </c>
      <c r="E13" s="13">
        <v>0</v>
      </c>
      <c r="F13" s="1" t="s">
        <v>13</v>
      </c>
      <c r="G13" s="14">
        <f t="shared" si="0"/>
        <v>0</v>
      </c>
      <c r="H13" s="6">
        <v>0.21</v>
      </c>
      <c r="I13" s="5">
        <f t="shared" si="1"/>
        <v>0</v>
      </c>
    </row>
    <row r="14" spans="2:9" ht="24.75" customHeight="1" thickBot="1">
      <c r="B14" s="17" t="s">
        <v>30</v>
      </c>
      <c r="C14" s="18" t="s">
        <v>31</v>
      </c>
      <c r="D14" s="17">
        <v>30</v>
      </c>
      <c r="E14" s="13">
        <v>0</v>
      </c>
      <c r="F14" s="17" t="s">
        <v>13</v>
      </c>
      <c r="G14" s="19">
        <f t="shared" si="0"/>
        <v>0</v>
      </c>
      <c r="H14" s="20">
        <v>0.21</v>
      </c>
      <c r="I14" s="21">
        <f t="shared" si="1"/>
        <v>0</v>
      </c>
    </row>
    <row r="15" spans="2:9" ht="24.75" customHeight="1">
      <c r="B15" s="15" t="s">
        <v>32</v>
      </c>
      <c r="C15" s="7" t="s">
        <v>33</v>
      </c>
      <c r="D15" s="15">
        <f>SUM(D5:D14)</f>
        <v>820</v>
      </c>
      <c r="F15" s="15" t="s">
        <v>13</v>
      </c>
      <c r="G15" s="8">
        <f>SUM(G5:G14)</f>
        <v>0</v>
      </c>
      <c r="H15" s="16"/>
      <c r="I15" s="14">
        <f>SUM(I5:I14)</f>
        <v>0</v>
      </c>
    </row>
    <row r="16" spans="2:9" ht="16" thickBot="1"/>
    <row r="17" spans="2:9" ht="20" thickBot="1">
      <c r="B17" s="10"/>
      <c r="C17" s="11" t="s">
        <v>34</v>
      </c>
      <c r="D17" s="12"/>
      <c r="E17" s="12"/>
      <c r="F17" s="12"/>
      <c r="G17" s="35">
        <f>SUM(G15,G3)</f>
        <v>7756000</v>
      </c>
      <c r="H17" s="12"/>
      <c r="I17" s="22">
        <f>SUM(I15,I3)</f>
        <v>9384760</v>
      </c>
    </row>
    <row r="19" spans="2:9" ht="16">
      <c r="B19" s="23"/>
      <c r="C19" s="24" t="s">
        <v>35</v>
      </c>
      <c r="D19" s="23"/>
      <c r="E19" s="23"/>
      <c r="F19" s="23"/>
      <c r="G19" s="25"/>
      <c r="H19" s="23"/>
      <c r="I19" s="25"/>
    </row>
    <row r="20" spans="2:9" ht="41.25" customHeight="1">
      <c r="B20" s="50">
        <v>1</v>
      </c>
      <c r="C20" s="51" t="s">
        <v>36</v>
      </c>
      <c r="D20" s="51"/>
      <c r="E20" s="51"/>
      <c r="F20" s="51"/>
      <c r="G20" s="51"/>
      <c r="H20" s="51"/>
      <c r="I20" s="51"/>
    </row>
    <row r="21" spans="2:9" ht="41.25" customHeight="1">
      <c r="B21" s="50">
        <v>2</v>
      </c>
      <c r="C21" s="51" t="s">
        <v>37</v>
      </c>
      <c r="D21" s="51"/>
      <c r="E21" s="51"/>
      <c r="F21" s="51"/>
      <c r="G21" s="51"/>
      <c r="H21" s="51"/>
      <c r="I21" s="51"/>
    </row>
    <row r="22" spans="2:9" ht="38.25" customHeight="1">
      <c r="B22" s="50">
        <v>3</v>
      </c>
      <c r="C22" s="52" t="s">
        <v>38</v>
      </c>
      <c r="D22" s="52"/>
      <c r="E22" s="52"/>
      <c r="F22" s="52"/>
      <c r="G22" s="52"/>
      <c r="H22" s="52"/>
      <c r="I22" s="52"/>
    </row>
    <row r="23" spans="2:9" ht="27.75" customHeight="1">
      <c r="B23" s="50">
        <v>4</v>
      </c>
      <c r="C23" s="51" t="s">
        <v>39</v>
      </c>
      <c r="D23" s="51"/>
      <c r="E23" s="51"/>
      <c r="F23" s="51"/>
      <c r="G23" s="51"/>
      <c r="H23" s="51"/>
      <c r="I23" s="51"/>
    </row>
  </sheetData>
  <mergeCells count="4">
    <mergeCell ref="C20:I20"/>
    <mergeCell ref="C21:I21"/>
    <mergeCell ref="C22:I22"/>
    <mergeCell ref="C23:I23"/>
  </mergeCells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FFB1-8B5A-44A1-B47E-3B7CAA65DE23}">
  <dimension ref="A1:G68"/>
  <sheetViews>
    <sheetView tabSelected="1" topLeftCell="A36" zoomScale="149" zoomScaleNormal="149" workbookViewId="0">
      <selection activeCell="D54" sqref="D54"/>
    </sheetView>
  </sheetViews>
  <sheetFormatPr baseColWidth="10" defaultColWidth="9.33203125" defaultRowHeight="14"/>
  <cols>
    <col min="1" max="1" width="9.33203125" style="1"/>
    <col min="2" max="2" width="44.1640625" style="1" customWidth="1"/>
    <col min="3" max="3" width="6.1640625" style="1" bestFit="1" customWidth="1"/>
    <col min="4" max="4" width="16.5" style="3" bestFit="1" customWidth="1"/>
    <col min="5" max="5" width="17" style="3" bestFit="1" customWidth="1"/>
    <col min="6" max="6" width="17" style="3" customWidth="1"/>
    <col min="7" max="7" width="7.83203125" style="1" customWidth="1"/>
    <col min="8" max="16384" width="9.33203125" style="1"/>
  </cols>
  <sheetData>
    <row r="1" spans="1:7" ht="33" customHeight="1">
      <c r="A1" s="30" t="s">
        <v>40</v>
      </c>
      <c r="B1" s="30"/>
      <c r="C1" s="30"/>
      <c r="D1" s="30"/>
      <c r="E1" s="30"/>
      <c r="F1" s="30"/>
      <c r="G1" s="30"/>
    </row>
    <row r="2" spans="1:7" ht="18.75" customHeight="1" thickBot="1"/>
    <row r="3" spans="1:7" ht="46" thickBot="1">
      <c r="A3" s="46" t="s">
        <v>41</v>
      </c>
      <c r="B3" s="47" t="s">
        <v>42</v>
      </c>
      <c r="C3" s="47" t="s">
        <v>10</v>
      </c>
      <c r="D3" s="33" t="s">
        <v>43</v>
      </c>
      <c r="E3" s="33" t="s">
        <v>44</v>
      </c>
      <c r="F3" s="33" t="s">
        <v>45</v>
      </c>
      <c r="G3" s="48" t="s">
        <v>3</v>
      </c>
    </row>
    <row r="4" spans="1:7" s="36" customFormat="1" ht="18.75" customHeight="1">
      <c r="A4" s="38" t="s">
        <v>46</v>
      </c>
      <c r="B4" s="38" t="s">
        <v>47</v>
      </c>
      <c r="C4" s="38" t="s">
        <v>48</v>
      </c>
      <c r="D4" s="39" t="s">
        <v>48</v>
      </c>
      <c r="E4" s="40"/>
      <c r="F4" s="40"/>
      <c r="G4" s="38"/>
    </row>
    <row r="5" spans="1:7" ht="23.75" customHeight="1">
      <c r="A5" s="1" t="s">
        <v>49</v>
      </c>
      <c r="B5" s="1" t="s">
        <v>50</v>
      </c>
      <c r="C5" s="1">
        <v>1</v>
      </c>
      <c r="D5" s="3">
        <v>277000</v>
      </c>
      <c r="E5" s="29">
        <f t="shared" ref="E5:E17" si="0">D5-$D$54*D5</f>
        <v>277000</v>
      </c>
      <c r="F5" s="29">
        <f>0.2*E5</f>
        <v>55400</v>
      </c>
      <c r="G5" s="1" t="s">
        <v>51</v>
      </c>
    </row>
    <row r="6" spans="1:7" ht="23.75" customHeight="1">
      <c r="A6" s="1" t="s">
        <v>52</v>
      </c>
      <c r="B6" s="1" t="s">
        <v>53</v>
      </c>
      <c r="C6" s="1">
        <v>1</v>
      </c>
      <c r="D6" s="3">
        <v>193900</v>
      </c>
      <c r="E6" s="29">
        <f t="shared" si="0"/>
        <v>193900</v>
      </c>
      <c r="F6" s="29">
        <f t="shared" ref="F6:F52" si="1">0.2*E6</f>
        <v>38780</v>
      </c>
      <c r="G6" s="1" t="s">
        <v>51</v>
      </c>
    </row>
    <row r="7" spans="1:7" ht="23.75" customHeight="1">
      <c r="A7" s="1" t="s">
        <v>54</v>
      </c>
      <c r="B7" s="1" t="s">
        <v>55</v>
      </c>
      <c r="C7" s="1">
        <v>1</v>
      </c>
      <c r="D7" s="3">
        <v>332400</v>
      </c>
      <c r="E7" s="29">
        <f t="shared" si="0"/>
        <v>332400</v>
      </c>
      <c r="F7" s="29">
        <f t="shared" si="1"/>
        <v>66480</v>
      </c>
      <c r="G7" s="1" t="s">
        <v>51</v>
      </c>
    </row>
    <row r="8" spans="1:7" ht="23.75" customHeight="1">
      <c r="A8" s="1" t="s">
        <v>56</v>
      </c>
      <c r="B8" s="1" t="s">
        <v>57</v>
      </c>
      <c r="C8" s="1">
        <v>1</v>
      </c>
      <c r="D8" s="3">
        <v>55400</v>
      </c>
      <c r="E8" s="29">
        <f t="shared" si="0"/>
        <v>55400</v>
      </c>
      <c r="F8" s="29">
        <f t="shared" si="1"/>
        <v>11080</v>
      </c>
      <c r="G8" s="1" t="s">
        <v>51</v>
      </c>
    </row>
    <row r="9" spans="1:7" ht="23.75" customHeight="1">
      <c r="A9" s="1" t="s">
        <v>58</v>
      </c>
      <c r="B9" s="1" t="s">
        <v>59</v>
      </c>
      <c r="C9" s="1">
        <v>1</v>
      </c>
      <c r="D9" s="3">
        <v>55400</v>
      </c>
      <c r="E9" s="29">
        <f t="shared" si="0"/>
        <v>55400</v>
      </c>
      <c r="F9" s="29">
        <f t="shared" si="1"/>
        <v>11080</v>
      </c>
      <c r="G9" s="1" t="s">
        <v>51</v>
      </c>
    </row>
    <row r="10" spans="1:7" ht="23.75" customHeight="1">
      <c r="A10" s="1" t="s">
        <v>60</v>
      </c>
      <c r="B10" s="1" t="s">
        <v>61</v>
      </c>
      <c r="C10" s="1">
        <v>1</v>
      </c>
      <c r="D10" s="3">
        <v>55400</v>
      </c>
      <c r="E10" s="29">
        <f t="shared" si="0"/>
        <v>55400</v>
      </c>
      <c r="F10" s="29">
        <f t="shared" si="1"/>
        <v>11080</v>
      </c>
      <c r="G10" s="1" t="s">
        <v>51</v>
      </c>
    </row>
    <row r="11" spans="1:7" ht="23.75" customHeight="1">
      <c r="A11" s="1" t="s">
        <v>62</v>
      </c>
      <c r="B11" s="1" t="s">
        <v>63</v>
      </c>
      <c r="C11" s="1">
        <v>1</v>
      </c>
      <c r="D11" s="3">
        <v>55400</v>
      </c>
      <c r="E11" s="29">
        <f t="shared" si="0"/>
        <v>55400</v>
      </c>
      <c r="F11" s="29">
        <f t="shared" si="1"/>
        <v>11080</v>
      </c>
      <c r="G11" s="1" t="s">
        <v>51</v>
      </c>
    </row>
    <row r="12" spans="1:7" ht="23.75" customHeight="1">
      <c r="A12" s="1" t="s">
        <v>64</v>
      </c>
      <c r="B12" s="1" t="s">
        <v>65</v>
      </c>
      <c r="C12" s="1">
        <v>1</v>
      </c>
      <c r="D12" s="3">
        <v>55400</v>
      </c>
      <c r="E12" s="29">
        <f t="shared" si="0"/>
        <v>55400</v>
      </c>
      <c r="F12" s="29">
        <f t="shared" si="1"/>
        <v>11080</v>
      </c>
      <c r="G12" s="1" t="s">
        <v>51</v>
      </c>
    </row>
    <row r="13" spans="1:7" ht="23.75" customHeight="1">
      <c r="A13" s="1" t="s">
        <v>66</v>
      </c>
      <c r="B13" s="1" t="s">
        <v>67</v>
      </c>
      <c r="C13" s="1">
        <v>1</v>
      </c>
      <c r="D13" s="3">
        <v>332400</v>
      </c>
      <c r="E13" s="29">
        <f t="shared" si="0"/>
        <v>332400</v>
      </c>
      <c r="F13" s="29">
        <f t="shared" si="1"/>
        <v>66480</v>
      </c>
      <c r="G13" s="1" t="s">
        <v>51</v>
      </c>
    </row>
    <row r="14" spans="1:7" ht="23.75" customHeight="1">
      <c r="A14" s="1" t="s">
        <v>68</v>
      </c>
      <c r="B14" s="1" t="s">
        <v>69</v>
      </c>
      <c r="C14" s="1">
        <v>1</v>
      </c>
      <c r="D14" s="3">
        <v>138500</v>
      </c>
      <c r="E14" s="29">
        <f t="shared" si="0"/>
        <v>138500</v>
      </c>
      <c r="F14" s="29">
        <f t="shared" si="1"/>
        <v>27700</v>
      </c>
      <c r="G14" s="1" t="s">
        <v>51</v>
      </c>
    </row>
    <row r="15" spans="1:7" ht="23.75" customHeight="1">
      <c r="A15" s="1" t="s">
        <v>70</v>
      </c>
      <c r="B15" s="1" t="s">
        <v>71</v>
      </c>
      <c r="C15" s="1">
        <v>1</v>
      </c>
      <c r="D15" s="3">
        <v>55400</v>
      </c>
      <c r="E15" s="29">
        <f t="shared" si="0"/>
        <v>55400</v>
      </c>
      <c r="F15" s="29">
        <f t="shared" si="1"/>
        <v>11080</v>
      </c>
      <c r="G15" s="1" t="s">
        <v>51</v>
      </c>
    </row>
    <row r="16" spans="1:7" ht="23.75" customHeight="1">
      <c r="A16" s="1" t="s">
        <v>72</v>
      </c>
      <c r="B16" s="1" t="s">
        <v>73</v>
      </c>
      <c r="C16" s="1">
        <v>1</v>
      </c>
      <c r="D16" s="3">
        <v>138500</v>
      </c>
      <c r="E16" s="29">
        <f t="shared" si="0"/>
        <v>138500</v>
      </c>
      <c r="F16" s="29">
        <f t="shared" si="1"/>
        <v>27700</v>
      </c>
      <c r="G16" s="1" t="s">
        <v>51</v>
      </c>
    </row>
    <row r="17" spans="1:7" ht="23.75" customHeight="1">
      <c r="A17" s="1" t="s">
        <v>74</v>
      </c>
      <c r="B17" s="1" t="s">
        <v>75</v>
      </c>
      <c r="C17" s="1">
        <v>1</v>
      </c>
      <c r="D17" s="3">
        <v>193900</v>
      </c>
      <c r="E17" s="29">
        <f t="shared" si="0"/>
        <v>193900</v>
      </c>
      <c r="F17" s="29">
        <f t="shared" si="1"/>
        <v>38780</v>
      </c>
      <c r="G17" s="1" t="s">
        <v>51</v>
      </c>
    </row>
    <row r="18" spans="1:7" s="36" customFormat="1" ht="19.5" customHeight="1">
      <c r="A18" s="38" t="s">
        <v>76</v>
      </c>
      <c r="B18" s="38" t="s">
        <v>77</v>
      </c>
      <c r="C18" s="38"/>
      <c r="D18" s="39" t="s">
        <v>48</v>
      </c>
      <c r="E18" s="40"/>
      <c r="F18" s="40"/>
      <c r="G18" s="38"/>
    </row>
    <row r="19" spans="1:7" ht="23.75" customHeight="1">
      <c r="A19" s="1" t="s">
        <v>78</v>
      </c>
      <c r="B19" s="1" t="s">
        <v>79</v>
      </c>
      <c r="C19" s="1">
        <v>1</v>
      </c>
      <c r="D19" s="3">
        <v>140000</v>
      </c>
      <c r="E19" s="29">
        <f t="shared" ref="E19:E25" si="2">D19-$D$54*D19</f>
        <v>140000</v>
      </c>
      <c r="F19" s="29">
        <f t="shared" si="1"/>
        <v>28000</v>
      </c>
      <c r="G19" s="1" t="s">
        <v>51</v>
      </c>
    </row>
    <row r="20" spans="1:7" ht="23.75" customHeight="1">
      <c r="A20" s="1" t="s">
        <v>80</v>
      </c>
      <c r="B20" s="1" t="s">
        <v>81</v>
      </c>
      <c r="C20" s="1">
        <v>1</v>
      </c>
      <c r="D20" s="3">
        <v>98000</v>
      </c>
      <c r="E20" s="29">
        <f t="shared" si="2"/>
        <v>98000</v>
      </c>
      <c r="F20" s="29">
        <f t="shared" si="1"/>
        <v>19600</v>
      </c>
      <c r="G20" s="1" t="s">
        <v>51</v>
      </c>
    </row>
    <row r="21" spans="1:7" ht="23.75" customHeight="1">
      <c r="A21" s="1" t="s">
        <v>82</v>
      </c>
      <c r="B21" s="1" t="s">
        <v>83</v>
      </c>
      <c r="C21" s="1">
        <v>1</v>
      </c>
      <c r="D21" s="3">
        <v>168000</v>
      </c>
      <c r="E21" s="29">
        <f t="shared" si="2"/>
        <v>168000</v>
      </c>
      <c r="F21" s="29">
        <f t="shared" si="1"/>
        <v>33600</v>
      </c>
      <c r="G21" s="1" t="s">
        <v>51</v>
      </c>
    </row>
    <row r="22" spans="1:7" ht="23.75" customHeight="1">
      <c r="A22" s="1" t="s">
        <v>84</v>
      </c>
      <c r="B22" s="1" t="s">
        <v>85</v>
      </c>
      <c r="C22" s="1">
        <v>1</v>
      </c>
      <c r="D22" s="3">
        <v>70000</v>
      </c>
      <c r="E22" s="29">
        <f t="shared" si="2"/>
        <v>70000</v>
      </c>
      <c r="F22" s="29">
        <f t="shared" si="1"/>
        <v>14000</v>
      </c>
      <c r="G22" s="1" t="s">
        <v>51</v>
      </c>
    </row>
    <row r="23" spans="1:7" ht="23.75" customHeight="1">
      <c r="A23" s="1" t="s">
        <v>86</v>
      </c>
      <c r="B23" s="1" t="s">
        <v>87</v>
      </c>
      <c r="C23" s="1">
        <v>1</v>
      </c>
      <c r="D23" s="3">
        <v>28000</v>
      </c>
      <c r="E23" s="29">
        <f t="shared" si="2"/>
        <v>28000</v>
      </c>
      <c r="F23" s="29">
        <f t="shared" si="1"/>
        <v>5600</v>
      </c>
      <c r="G23" s="1" t="s">
        <v>51</v>
      </c>
    </row>
    <row r="24" spans="1:7" ht="23.75" customHeight="1">
      <c r="A24" s="1" t="s">
        <v>88</v>
      </c>
      <c r="B24" s="1" t="s">
        <v>89</v>
      </c>
      <c r="C24" s="1">
        <v>1</v>
      </c>
      <c r="D24" s="3">
        <v>70000</v>
      </c>
      <c r="E24" s="29">
        <f t="shared" si="2"/>
        <v>70000</v>
      </c>
      <c r="F24" s="29">
        <f t="shared" si="1"/>
        <v>14000</v>
      </c>
      <c r="G24" s="1" t="s">
        <v>51</v>
      </c>
    </row>
    <row r="25" spans="1:7" ht="23.75" customHeight="1">
      <c r="A25" s="1" t="s">
        <v>90</v>
      </c>
      <c r="B25" s="1" t="s">
        <v>91</v>
      </c>
      <c r="C25" s="1">
        <v>1</v>
      </c>
      <c r="D25" s="3">
        <v>98000</v>
      </c>
      <c r="E25" s="29">
        <f t="shared" si="2"/>
        <v>98000</v>
      </c>
      <c r="F25" s="29">
        <f t="shared" si="1"/>
        <v>19600</v>
      </c>
      <c r="G25" s="1" t="s">
        <v>51</v>
      </c>
    </row>
    <row r="26" spans="1:7" s="36" customFormat="1" ht="20.25" customHeight="1">
      <c r="A26" s="38" t="s">
        <v>92</v>
      </c>
      <c r="B26" s="38" t="s">
        <v>93</v>
      </c>
      <c r="C26" s="38"/>
      <c r="D26" s="39" t="s">
        <v>48</v>
      </c>
      <c r="E26" s="40"/>
      <c r="F26" s="40"/>
      <c r="G26" s="38"/>
    </row>
    <row r="27" spans="1:7" ht="23.75" customHeight="1">
      <c r="A27" s="1" t="s">
        <v>94</v>
      </c>
      <c r="B27" s="1" t="s">
        <v>95</v>
      </c>
      <c r="C27" s="1">
        <v>1</v>
      </c>
      <c r="D27" s="3">
        <v>450000</v>
      </c>
      <c r="E27" s="29">
        <f>D27-$D$54*D27</f>
        <v>450000</v>
      </c>
      <c r="F27" s="29">
        <f t="shared" si="1"/>
        <v>90000</v>
      </c>
      <c r="G27" s="1" t="s">
        <v>51</v>
      </c>
    </row>
    <row r="28" spans="1:7" ht="23.75" customHeight="1">
      <c r="A28" s="1" t="s">
        <v>96</v>
      </c>
      <c r="B28" s="1" t="s">
        <v>97</v>
      </c>
      <c r="C28" s="1">
        <v>1</v>
      </c>
      <c r="D28" s="3">
        <v>450000</v>
      </c>
      <c r="E28" s="29">
        <f>D28-$D$54*D28</f>
        <v>450000</v>
      </c>
      <c r="F28" s="29">
        <f t="shared" si="1"/>
        <v>90000</v>
      </c>
      <c r="G28" s="1" t="s">
        <v>51</v>
      </c>
    </row>
    <row r="29" spans="1:7" ht="23.75" customHeight="1">
      <c r="A29" s="1" t="s">
        <v>98</v>
      </c>
      <c r="B29" s="1" t="s">
        <v>99</v>
      </c>
      <c r="C29" s="1">
        <v>1</v>
      </c>
      <c r="D29" s="3">
        <v>150000</v>
      </c>
      <c r="E29" s="29">
        <f>D29-$D$54*D29</f>
        <v>150000</v>
      </c>
      <c r="F29" s="29">
        <f t="shared" si="1"/>
        <v>30000</v>
      </c>
      <c r="G29" s="1" t="s">
        <v>51</v>
      </c>
    </row>
    <row r="30" spans="1:7" ht="23.75" customHeight="1">
      <c r="A30" s="1" t="s">
        <v>100</v>
      </c>
      <c r="B30" s="1" t="s">
        <v>101</v>
      </c>
      <c r="C30" s="1">
        <v>1</v>
      </c>
      <c r="D30" s="3">
        <v>55000</v>
      </c>
      <c r="E30" s="29">
        <f>D30-$D$54*D30</f>
        <v>55000</v>
      </c>
      <c r="F30" s="29">
        <f t="shared" si="1"/>
        <v>11000</v>
      </c>
      <c r="G30" s="1" t="s">
        <v>51</v>
      </c>
    </row>
    <row r="31" spans="1:7" ht="23.75" customHeight="1">
      <c r="A31" s="1" t="s">
        <v>102</v>
      </c>
      <c r="B31" s="1" t="s">
        <v>103</v>
      </c>
      <c r="C31" s="1">
        <v>1</v>
      </c>
      <c r="D31" s="3">
        <v>230000</v>
      </c>
      <c r="E31" s="29">
        <f>D31-$D$54*D31</f>
        <v>230000</v>
      </c>
      <c r="F31" s="29">
        <f t="shared" si="1"/>
        <v>46000</v>
      </c>
      <c r="G31" s="1" t="s">
        <v>51</v>
      </c>
    </row>
    <row r="32" spans="1:7" s="36" customFormat="1" ht="18" customHeight="1">
      <c r="A32" s="38" t="s">
        <v>104</v>
      </c>
      <c r="B32" s="38" t="s">
        <v>105</v>
      </c>
      <c r="C32" s="38"/>
      <c r="D32" s="39" t="s">
        <v>48</v>
      </c>
      <c r="E32" s="40"/>
      <c r="F32" s="40"/>
      <c r="G32" s="38"/>
    </row>
    <row r="33" spans="1:7" ht="23.75" customHeight="1">
      <c r="A33" s="1" t="s">
        <v>106</v>
      </c>
      <c r="B33" s="1" t="s">
        <v>107</v>
      </c>
      <c r="C33" s="1">
        <v>1</v>
      </c>
      <c r="D33" s="3">
        <v>700000</v>
      </c>
      <c r="E33" s="29">
        <f t="shared" ref="E33:E41" si="3">D33-$D$54*D33</f>
        <v>700000</v>
      </c>
      <c r="F33" s="29">
        <f t="shared" si="1"/>
        <v>140000</v>
      </c>
      <c r="G33" s="1" t="s">
        <v>51</v>
      </c>
    </row>
    <row r="34" spans="1:7" ht="23.75" customHeight="1">
      <c r="A34" s="1" t="s">
        <v>108</v>
      </c>
      <c r="B34" s="1" t="s">
        <v>109</v>
      </c>
      <c r="C34" s="1">
        <v>1</v>
      </c>
      <c r="D34" s="3">
        <v>120000</v>
      </c>
      <c r="E34" s="29">
        <f t="shared" si="3"/>
        <v>120000</v>
      </c>
      <c r="F34" s="29">
        <f t="shared" si="1"/>
        <v>24000</v>
      </c>
      <c r="G34" s="1" t="s">
        <v>51</v>
      </c>
    </row>
    <row r="35" spans="1:7" ht="23.75" customHeight="1">
      <c r="A35" s="1" t="s">
        <v>110</v>
      </c>
      <c r="B35" s="1" t="s">
        <v>111</v>
      </c>
      <c r="C35" s="1">
        <v>1</v>
      </c>
      <c r="D35" s="3">
        <v>90000</v>
      </c>
      <c r="E35" s="29">
        <f t="shared" si="3"/>
        <v>90000</v>
      </c>
      <c r="F35" s="29">
        <f t="shared" si="1"/>
        <v>18000</v>
      </c>
      <c r="G35" s="1" t="s">
        <v>51</v>
      </c>
    </row>
    <row r="36" spans="1:7" ht="23.75" customHeight="1">
      <c r="A36" s="1" t="s">
        <v>112</v>
      </c>
      <c r="B36" s="1" t="s">
        <v>113</v>
      </c>
      <c r="C36" s="1">
        <v>1</v>
      </c>
      <c r="D36" s="3">
        <v>250000</v>
      </c>
      <c r="E36" s="29">
        <f t="shared" si="3"/>
        <v>250000</v>
      </c>
      <c r="F36" s="29">
        <f t="shared" si="1"/>
        <v>50000</v>
      </c>
      <c r="G36" s="1" t="s">
        <v>51</v>
      </c>
    </row>
    <row r="37" spans="1:7" ht="23.75" customHeight="1">
      <c r="A37" s="1" t="s">
        <v>114</v>
      </c>
      <c r="B37" s="1" t="s">
        <v>115</v>
      </c>
      <c r="C37" s="1">
        <v>1</v>
      </c>
      <c r="D37" s="3">
        <v>125000</v>
      </c>
      <c r="E37" s="29">
        <f t="shared" si="3"/>
        <v>125000</v>
      </c>
      <c r="F37" s="29">
        <f t="shared" si="1"/>
        <v>25000</v>
      </c>
      <c r="G37" s="1" t="s">
        <v>51</v>
      </c>
    </row>
    <row r="38" spans="1:7" ht="23.75" customHeight="1">
      <c r="A38" s="1" t="s">
        <v>116</v>
      </c>
      <c r="B38" s="1" t="s">
        <v>117</v>
      </c>
      <c r="C38" s="1">
        <v>1</v>
      </c>
      <c r="D38" s="3">
        <v>75000</v>
      </c>
      <c r="E38" s="29">
        <f t="shared" si="3"/>
        <v>75000</v>
      </c>
      <c r="F38" s="29">
        <f t="shared" si="1"/>
        <v>15000</v>
      </c>
      <c r="G38" s="1" t="s">
        <v>51</v>
      </c>
    </row>
    <row r="39" spans="1:7" ht="23.75" customHeight="1">
      <c r="A39" s="1" t="s">
        <v>118</v>
      </c>
      <c r="B39" s="1" t="s">
        <v>119</v>
      </c>
      <c r="C39" s="1">
        <v>1</v>
      </c>
      <c r="D39" s="3">
        <v>125000</v>
      </c>
      <c r="E39" s="29">
        <f t="shared" si="3"/>
        <v>125000</v>
      </c>
      <c r="F39" s="29">
        <f t="shared" si="1"/>
        <v>25000</v>
      </c>
      <c r="G39" s="1" t="s">
        <v>51</v>
      </c>
    </row>
    <row r="40" spans="1:7" ht="23.75" customHeight="1">
      <c r="A40" s="1" t="s">
        <v>120</v>
      </c>
      <c r="B40" s="1" t="s">
        <v>121</v>
      </c>
      <c r="C40" s="1">
        <v>1</v>
      </c>
      <c r="D40" s="3">
        <v>125000</v>
      </c>
      <c r="E40" s="29">
        <f t="shared" si="3"/>
        <v>125000</v>
      </c>
      <c r="F40" s="29">
        <f t="shared" si="1"/>
        <v>25000</v>
      </c>
      <c r="G40" s="1" t="s">
        <v>51</v>
      </c>
    </row>
    <row r="41" spans="1:7" ht="23.75" customHeight="1">
      <c r="A41" s="1" t="s">
        <v>122</v>
      </c>
      <c r="B41" s="1" t="s">
        <v>123</v>
      </c>
      <c r="C41" s="1">
        <v>1</v>
      </c>
      <c r="D41" s="3">
        <v>75000</v>
      </c>
      <c r="E41" s="29">
        <f t="shared" si="3"/>
        <v>75000</v>
      </c>
      <c r="F41" s="29">
        <f t="shared" si="1"/>
        <v>15000</v>
      </c>
      <c r="G41" s="1" t="s">
        <v>51</v>
      </c>
    </row>
    <row r="42" spans="1:7" s="36" customFormat="1" ht="21.75" customHeight="1">
      <c r="A42" s="38" t="s">
        <v>124</v>
      </c>
      <c r="B42" s="38" t="s">
        <v>125</v>
      </c>
      <c r="C42" s="38"/>
      <c r="D42" s="39" t="s">
        <v>48</v>
      </c>
      <c r="E42" s="40"/>
      <c r="F42" s="40"/>
      <c r="G42" s="38"/>
    </row>
    <row r="43" spans="1:7" ht="23.75" customHeight="1">
      <c r="A43" s="1" t="s">
        <v>126</v>
      </c>
      <c r="B43" s="1" t="s">
        <v>127</v>
      </c>
      <c r="C43" s="1">
        <v>1</v>
      </c>
      <c r="D43" s="3">
        <v>430000</v>
      </c>
      <c r="E43" s="29">
        <f t="shared" ref="E43:E50" si="4">D43-$D$54*D43</f>
        <v>430000</v>
      </c>
      <c r="F43" s="29">
        <f t="shared" si="1"/>
        <v>86000</v>
      </c>
      <c r="G43" s="1" t="s">
        <v>51</v>
      </c>
    </row>
    <row r="44" spans="1:7" ht="23.75" customHeight="1">
      <c r="A44" s="1" t="s">
        <v>128</v>
      </c>
      <c r="B44" s="1" t="s">
        <v>129</v>
      </c>
      <c r="C44" s="1">
        <v>1</v>
      </c>
      <c r="D44" s="3">
        <v>450000</v>
      </c>
      <c r="E44" s="29">
        <f t="shared" si="4"/>
        <v>450000</v>
      </c>
      <c r="F44" s="29">
        <f t="shared" si="1"/>
        <v>90000</v>
      </c>
      <c r="G44" s="1" t="s">
        <v>51</v>
      </c>
    </row>
    <row r="45" spans="1:7" ht="23.75" customHeight="1">
      <c r="A45" s="1" t="s">
        <v>130</v>
      </c>
      <c r="B45" s="1" t="s">
        <v>131</v>
      </c>
      <c r="C45" s="1">
        <v>1</v>
      </c>
      <c r="D45" s="3">
        <v>250000</v>
      </c>
      <c r="E45" s="29">
        <f t="shared" si="4"/>
        <v>250000</v>
      </c>
      <c r="F45" s="29">
        <f t="shared" si="1"/>
        <v>50000</v>
      </c>
      <c r="G45" s="1" t="s">
        <v>51</v>
      </c>
    </row>
    <row r="46" spans="1:7" ht="23.75" customHeight="1">
      <c r="A46" s="1" t="s">
        <v>132</v>
      </c>
      <c r="B46" s="1" t="s">
        <v>133</v>
      </c>
      <c r="C46" s="1">
        <v>1</v>
      </c>
      <c r="D46" s="3">
        <v>250000</v>
      </c>
      <c r="E46" s="29">
        <f t="shared" si="4"/>
        <v>250000</v>
      </c>
      <c r="F46" s="29">
        <f t="shared" si="1"/>
        <v>50000</v>
      </c>
      <c r="G46" s="1" t="s">
        <v>51</v>
      </c>
    </row>
    <row r="47" spans="1:7" ht="23.75" customHeight="1">
      <c r="A47" s="1" t="s">
        <v>134</v>
      </c>
      <c r="B47" s="1" t="s">
        <v>135</v>
      </c>
      <c r="C47" s="1">
        <v>1</v>
      </c>
      <c r="D47" s="3">
        <v>250000</v>
      </c>
      <c r="E47" s="29">
        <f t="shared" si="4"/>
        <v>250000</v>
      </c>
      <c r="F47" s="29">
        <f t="shared" si="1"/>
        <v>50000</v>
      </c>
      <c r="G47" s="1" t="s">
        <v>51</v>
      </c>
    </row>
    <row r="48" spans="1:7" ht="23.75" customHeight="1">
      <c r="A48" s="1" t="s">
        <v>136</v>
      </c>
      <c r="B48" s="1" t="s">
        <v>137</v>
      </c>
      <c r="C48" s="1">
        <v>1</v>
      </c>
      <c r="D48" s="3">
        <v>35000</v>
      </c>
      <c r="E48" s="29">
        <f t="shared" si="4"/>
        <v>35000</v>
      </c>
      <c r="F48" s="29">
        <f t="shared" ref="F48:F49" si="5">0.2*E48</f>
        <v>7000</v>
      </c>
      <c r="G48" s="1" t="s">
        <v>51</v>
      </c>
    </row>
    <row r="49" spans="1:7" ht="23.75" customHeight="1">
      <c r="A49" s="1" t="s">
        <v>138</v>
      </c>
      <c r="B49" s="1" t="s">
        <v>139</v>
      </c>
      <c r="C49" s="1">
        <v>1</v>
      </c>
      <c r="D49" s="3">
        <v>35000</v>
      </c>
      <c r="E49" s="29">
        <f t="shared" si="4"/>
        <v>35000</v>
      </c>
      <c r="F49" s="29">
        <f t="shared" si="5"/>
        <v>7000</v>
      </c>
    </row>
    <row r="50" spans="1:7" ht="23.75" customHeight="1">
      <c r="A50" s="1" t="s">
        <v>140</v>
      </c>
      <c r="B50" s="1" t="s">
        <v>141</v>
      </c>
      <c r="C50" s="1">
        <v>1</v>
      </c>
      <c r="D50" s="3">
        <v>370000</v>
      </c>
      <c r="E50" s="29">
        <f t="shared" si="4"/>
        <v>370000</v>
      </c>
      <c r="F50" s="29">
        <f t="shared" si="1"/>
        <v>74000</v>
      </c>
      <c r="G50" s="1" t="s">
        <v>51</v>
      </c>
    </row>
    <row r="51" spans="1:7" s="36" customFormat="1" ht="18.75" customHeight="1">
      <c r="A51" s="38" t="s">
        <v>142</v>
      </c>
      <c r="B51" s="38" t="s">
        <v>143</v>
      </c>
      <c r="C51" s="38"/>
      <c r="D51" s="39" t="s">
        <v>48</v>
      </c>
      <c r="E51" s="40"/>
      <c r="F51" s="40"/>
      <c r="G51" s="38"/>
    </row>
    <row r="52" spans="1:7" ht="23.75" customHeight="1">
      <c r="A52" s="1" t="s">
        <v>144</v>
      </c>
      <c r="B52" s="1" t="s">
        <v>145</v>
      </c>
      <c r="C52" s="1">
        <v>1</v>
      </c>
      <c r="D52" s="3">
        <v>55000</v>
      </c>
      <c r="E52" s="29">
        <f>D52-$D$54*D52</f>
        <v>55000</v>
      </c>
      <c r="F52" s="29">
        <f t="shared" si="1"/>
        <v>11000</v>
      </c>
      <c r="G52" s="1" t="s">
        <v>51</v>
      </c>
    </row>
    <row r="53" spans="1:7" ht="9" customHeight="1" thickBot="1"/>
    <row r="54" spans="1:7" s="41" customFormat="1" ht="23.75" customHeight="1" thickBot="1">
      <c r="A54" s="44" t="s">
        <v>146</v>
      </c>
      <c r="B54" s="45"/>
      <c r="C54" s="45"/>
      <c r="D54" s="49">
        <f>'Tabulka pro ucely hodnoceni'!D3</f>
        <v>0</v>
      </c>
      <c r="E54" s="42"/>
      <c r="F54" s="42"/>
      <c r="G54" s="43"/>
    </row>
    <row r="55" spans="1:7" ht="23.25" customHeight="1">
      <c r="A55" s="37" t="s">
        <v>147</v>
      </c>
    </row>
    <row r="56" spans="1:7" ht="23.75" customHeight="1">
      <c r="A56" s="37" t="s">
        <v>148</v>
      </c>
    </row>
    <row r="57" spans="1:7" ht="23.75" customHeight="1" thickBot="1"/>
    <row r="58" spans="1:7" s="15" customFormat="1" ht="31" customHeight="1" thickBot="1">
      <c r="A58" s="31" t="s">
        <v>41</v>
      </c>
      <c r="B58" s="32" t="s">
        <v>149</v>
      </c>
      <c r="C58" s="32" t="s">
        <v>150</v>
      </c>
      <c r="D58" s="33"/>
      <c r="E58" s="33"/>
      <c r="F58" s="33" t="s">
        <v>151</v>
      </c>
      <c r="G58" s="34" t="s">
        <v>3</v>
      </c>
    </row>
    <row r="59" spans="1:7" ht="23.75" customHeight="1">
      <c r="A59" s="1" t="s">
        <v>11</v>
      </c>
      <c r="B59" s="2" t="s">
        <v>152</v>
      </c>
      <c r="C59" s="1">
        <v>1</v>
      </c>
      <c r="F59" s="28">
        <f>'Tabulka pro ucely hodnoceni'!E5</f>
        <v>0</v>
      </c>
      <c r="G59" s="1" t="s">
        <v>13</v>
      </c>
    </row>
    <row r="60" spans="1:7" ht="23.75" customHeight="1">
      <c r="A60" s="1" t="s">
        <v>14</v>
      </c>
      <c r="B60" s="2" t="s">
        <v>15</v>
      </c>
      <c r="C60" s="1">
        <v>1</v>
      </c>
      <c r="F60" s="28">
        <f>'Tabulka pro ucely hodnoceni'!E6</f>
        <v>0</v>
      </c>
      <c r="G60" s="1" t="s">
        <v>13</v>
      </c>
    </row>
    <row r="61" spans="1:7" ht="23.75" customHeight="1">
      <c r="A61" s="1" t="s">
        <v>16</v>
      </c>
      <c r="B61" s="2" t="s">
        <v>17</v>
      </c>
      <c r="C61" s="1">
        <v>1</v>
      </c>
      <c r="F61" s="28">
        <f>'Tabulka pro ucely hodnoceni'!E7</f>
        <v>0</v>
      </c>
      <c r="G61" s="1" t="s">
        <v>13</v>
      </c>
    </row>
    <row r="62" spans="1:7" ht="23.75" customHeight="1">
      <c r="A62" s="1" t="s">
        <v>18</v>
      </c>
      <c r="B62" s="2" t="s">
        <v>19</v>
      </c>
      <c r="C62" s="1">
        <v>1</v>
      </c>
      <c r="F62" s="28">
        <f>'Tabulka pro ucely hodnoceni'!E8</f>
        <v>0</v>
      </c>
      <c r="G62" s="1" t="s">
        <v>13</v>
      </c>
    </row>
    <row r="63" spans="1:7" ht="23.75" customHeight="1">
      <c r="A63" s="1" t="s">
        <v>20</v>
      </c>
      <c r="B63" s="2" t="s">
        <v>21</v>
      </c>
      <c r="C63" s="1">
        <v>1</v>
      </c>
      <c r="F63" s="28">
        <f>'Tabulka pro ucely hodnoceni'!E9</f>
        <v>0</v>
      </c>
      <c r="G63" s="1" t="s">
        <v>13</v>
      </c>
    </row>
    <row r="64" spans="1:7" ht="23.75" customHeight="1">
      <c r="A64" s="1" t="s">
        <v>22</v>
      </c>
      <c r="B64" s="2" t="s">
        <v>23</v>
      </c>
      <c r="C64" s="1">
        <v>1</v>
      </c>
      <c r="F64" s="28">
        <f>'Tabulka pro ucely hodnoceni'!E10</f>
        <v>0</v>
      </c>
      <c r="G64" s="1" t="s">
        <v>13</v>
      </c>
    </row>
    <row r="65" spans="1:7" ht="23.75" customHeight="1">
      <c r="A65" s="1" t="s">
        <v>24</v>
      </c>
      <c r="B65" s="2" t="s">
        <v>25</v>
      </c>
      <c r="C65" s="1">
        <v>1</v>
      </c>
      <c r="F65" s="28">
        <f>'Tabulka pro ucely hodnoceni'!E11</f>
        <v>0</v>
      </c>
      <c r="G65" s="1" t="s">
        <v>13</v>
      </c>
    </row>
    <row r="66" spans="1:7" ht="23.75" customHeight="1">
      <c r="A66" s="1" t="s">
        <v>26</v>
      </c>
      <c r="B66" s="2" t="s">
        <v>27</v>
      </c>
      <c r="C66" s="1">
        <v>1</v>
      </c>
      <c r="F66" s="28">
        <f>'Tabulka pro ucely hodnoceni'!E12</f>
        <v>0</v>
      </c>
      <c r="G66" s="1" t="s">
        <v>13</v>
      </c>
    </row>
    <row r="67" spans="1:7" ht="23.75" customHeight="1">
      <c r="A67" s="1" t="s">
        <v>28</v>
      </c>
      <c r="B67" s="2" t="s">
        <v>29</v>
      </c>
      <c r="C67" s="1">
        <v>1</v>
      </c>
      <c r="F67" s="28">
        <f>'Tabulka pro ucely hodnoceni'!E13</f>
        <v>0</v>
      </c>
      <c r="G67" s="1" t="s">
        <v>13</v>
      </c>
    </row>
    <row r="68" spans="1:7" ht="23.75" customHeight="1">
      <c r="A68" s="1" t="s">
        <v>30</v>
      </c>
      <c r="B68" s="2" t="s">
        <v>31</v>
      </c>
      <c r="C68" s="1">
        <v>1</v>
      </c>
      <c r="F68" s="28">
        <f>'Tabulka pro ucely hodnoceni'!E14</f>
        <v>0</v>
      </c>
      <c r="G68" s="1" t="s">
        <v>13</v>
      </c>
    </row>
  </sheetData>
  <printOptions horizontalCentered="1"/>
  <pageMargins left="0.7" right="0.7" top="0.78740157499999996" bottom="0.78740157499999996" header="0.3" footer="0.3"/>
  <pageSetup paperSize="9" scale="85" orientation="landscape" r:id="rId1"/>
  <rowBreaks count="2" manualBreakCount="2">
    <brk id="25" max="6" man="1"/>
    <brk id="50" max="6" man="1"/>
  </rowBreaks>
</worksheet>
</file>

<file path=docMetadata/LabelInfo.xml><?xml version="1.0" encoding="utf-8"?>
<clbl:labelList xmlns:clbl="http://schemas.microsoft.com/office/2020/mipLabelMetadata">
  <clbl:label id="{3e8e2989-a978-47eb-8680-cd8d4cb12f03}" enabled="1" method="Privileged" siteId="{6e0a5f83-1728-4956-bdf4-ce37760cd21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Tabulka pro ucely hodnoceni</vt:lpstr>
      <vt:lpstr>RD Priloha 1</vt:lpstr>
      <vt:lpstr>'RD Priloha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Eliška Kudělková</cp:lastModifiedBy>
  <cp:revision/>
  <cp:lastPrinted>2025-05-19T08:49:35Z</cp:lastPrinted>
  <dcterms:created xsi:type="dcterms:W3CDTF">2025-05-13T16:38:47Z</dcterms:created>
  <dcterms:modified xsi:type="dcterms:W3CDTF">2025-05-19T08:49:43Z</dcterms:modified>
  <cp:category/>
  <cp:contentStatus/>
</cp:coreProperties>
</file>